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21840" windowHeight="124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9" i="1" l="1"/>
  <c r="F29" i="1"/>
  <c r="H23" i="1" l="1"/>
  <c r="G24" i="1"/>
  <c r="F23" i="1"/>
  <c r="E6" i="1"/>
  <c r="H37" i="1" l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G28" i="1"/>
  <c r="G27" i="1"/>
  <c r="G26" i="1"/>
  <c r="G25" i="1"/>
  <c r="G23" i="1"/>
  <c r="F28" i="1"/>
  <c r="F27" i="1"/>
  <c r="F26" i="1"/>
  <c r="F25" i="1"/>
  <c r="F24" i="1"/>
  <c r="E33" i="1" l="1"/>
  <c r="I33" i="1" s="1"/>
  <c r="E37" i="1" l="1"/>
  <c r="I37" i="1" s="1"/>
  <c r="E36" i="1"/>
  <c r="I36" i="1" s="1"/>
  <c r="E35" i="1"/>
  <c r="I35" i="1" s="1"/>
  <c r="E34" i="1"/>
  <c r="I34" i="1" s="1"/>
  <c r="E32" i="1"/>
  <c r="I32" i="1" s="1"/>
  <c r="E31" i="1"/>
  <c r="I31" i="1" s="1"/>
  <c r="E30" i="1"/>
  <c r="I30" i="1" s="1"/>
  <c r="E29" i="1"/>
  <c r="I29" i="1" s="1"/>
  <c r="E28" i="1"/>
  <c r="I28" i="1" s="1"/>
  <c r="E27" i="1"/>
  <c r="I27" i="1" s="1"/>
  <c r="E26" i="1"/>
  <c r="I26" i="1" s="1"/>
  <c r="E25" i="1"/>
  <c r="I25" i="1" s="1"/>
  <c r="E24" i="1"/>
  <c r="I24" i="1" s="1"/>
  <c r="E23" i="1"/>
  <c r="I23" i="1" s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5" i="1"/>
  <c r="E4" i="1"/>
  <c r="E3" i="1"/>
  <c r="I38" i="1" l="1"/>
  <c r="K43" i="1"/>
  <c r="I43" i="1"/>
  <c r="F43" i="1"/>
  <c r="J43" i="1"/>
  <c r="E41" i="1"/>
  <c r="I41" i="1" s="1"/>
  <c r="H43" i="1"/>
  <c r="G43" i="1"/>
  <c r="I44" i="1"/>
  <c r="F44" i="1"/>
  <c r="J44" i="1"/>
  <c r="G44" i="1"/>
  <c r="K44" i="1"/>
  <c r="H44" i="1"/>
  <c r="E45" i="1"/>
  <c r="E46" i="1" s="1"/>
  <c r="K41" i="1" l="1"/>
  <c r="G41" i="1"/>
  <c r="H41" i="1"/>
  <c r="J41" i="1"/>
  <c r="F41" i="1"/>
</calcChain>
</file>

<file path=xl/sharedStrings.xml><?xml version="1.0" encoding="utf-8"?>
<sst xmlns="http://schemas.openxmlformats.org/spreadsheetml/2006/main" count="74" uniqueCount="40">
  <si>
    <t>MAT</t>
  </si>
  <si>
    <t>LAB</t>
  </si>
  <si>
    <t>QUANTITY</t>
  </si>
  <si>
    <t>LABOR</t>
  </si>
  <si>
    <t>MATERIALS</t>
  </si>
  <si>
    <t>DESCRIPTION</t>
  </si>
  <si>
    <t>UNIT COST</t>
  </si>
  <si>
    <t>TOTAL</t>
  </si>
  <si>
    <t>SALES TAX</t>
  </si>
  <si>
    <t>M&amp;L</t>
  </si>
  <si>
    <t>JOB COST</t>
  </si>
  <si>
    <t>CLIENT</t>
  </si>
  <si>
    <t>ORDER DATE</t>
  </si>
  <si>
    <t>AGENT</t>
  </si>
  <si>
    <t>REFERENCE#</t>
  </si>
  <si>
    <t>SHIP DATE</t>
  </si>
  <si>
    <t>SHIP VIA</t>
  </si>
  <si>
    <t>RECEIVED</t>
  </si>
  <si>
    <t xml:space="preserve">TOTAL LABOR </t>
  </si>
  <si>
    <t>UNITS</t>
  </si>
  <si>
    <t>COST</t>
  </si>
  <si>
    <t>SUBTOTAL</t>
  </si>
  <si>
    <t>PO#</t>
  </si>
  <si>
    <t>CAROL WILKINS</t>
  </si>
  <si>
    <t>DREAMWEAVER SOFT HARMONY #835</t>
  </si>
  <si>
    <t>FREIGHT</t>
  </si>
  <si>
    <t>8# ILLUSTRIOUS</t>
  </si>
  <si>
    <t>METALS PIN</t>
  </si>
  <si>
    <t>LEVLER ARDEX FEATHER FINISH</t>
  </si>
  <si>
    <t>INSTALL CARPET</t>
  </si>
  <si>
    <t>REMOVAL CARPET S&amp;P</t>
  </si>
  <si>
    <t>FURNITURE</t>
  </si>
  <si>
    <t>STEPS CAPPED</t>
  </si>
  <si>
    <t>CORETEC XL</t>
  </si>
  <si>
    <t>TRANSITIONS</t>
  </si>
  <si>
    <t>INSTALL LVP</t>
  </si>
  <si>
    <t>REMOVE APPLIANCES</t>
  </si>
  <si>
    <t>PULL RESEAL COMMODE</t>
  </si>
  <si>
    <t>SUE</t>
  </si>
  <si>
    <t>XGS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</si>
</sst>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9"/>
      <name val="Calibri"/>
      <family val="2"/>
      <scheme val="minor"/>
    </font>
    <font>
      <b/>
      <sz val="12"/>
      <color rgb="FF00B05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6" borderId="1" xfId="0" applyFill="1" applyBorder="1" applyProtection="1">
      <protection locked="0"/>
    </xf>
    <xf numFmtId="44" fontId="0" fillId="6" borderId="1" xfId="1" applyFont="1" applyFill="1" applyBorder="1" applyProtection="1">
      <protection locked="0"/>
    </xf>
    <xf numFmtId="44" fontId="0" fillId="6" borderId="1" xfId="1" applyFont="1" applyFill="1" applyBorder="1" applyProtection="1"/>
    <xf numFmtId="0" fontId="0" fillId="6" borderId="1" xfId="0" applyFill="1" applyBorder="1"/>
    <xf numFmtId="44" fontId="0" fillId="6" borderId="1" xfId="1" applyFont="1" applyFill="1" applyBorder="1"/>
    <xf numFmtId="44" fontId="2" fillId="6" borderId="1" xfId="1" applyFont="1" applyFill="1" applyBorder="1"/>
    <xf numFmtId="44" fontId="2" fillId="6" borderId="1" xfId="1" applyFont="1" applyFill="1" applyBorder="1" applyProtection="1"/>
    <xf numFmtId="0" fontId="2" fillId="6" borderId="1" xfId="0" applyFont="1" applyFill="1" applyBorder="1" applyAlignment="1">
      <alignment horizontal="center"/>
    </xf>
    <xf numFmtId="9" fontId="2" fillId="6" borderId="1" xfId="0" applyNumberFormat="1" applyFont="1" applyFill="1" applyBorder="1" applyAlignment="1">
      <alignment horizontal="center"/>
    </xf>
    <xf numFmtId="44" fontId="2" fillId="7" borderId="2" xfId="0" applyNumberFormat="1" applyFont="1" applyFill="1" applyBorder="1" applyProtection="1"/>
    <xf numFmtId="44" fontId="2" fillId="7" borderId="1" xfId="0" applyNumberFormat="1" applyFont="1" applyFill="1" applyBorder="1" applyProtection="1"/>
    <xf numFmtId="0" fontId="0" fillId="7" borderId="0" xfId="0" applyFill="1" applyBorder="1" applyProtection="1">
      <protection locked="0"/>
    </xf>
    <xf numFmtId="14" fontId="0" fillId="8" borderId="1" xfId="0" applyNumberFormat="1" applyFill="1" applyBorder="1"/>
    <xf numFmtId="0" fontId="0" fillId="8" borderId="1" xfId="0" applyFill="1" applyBorder="1"/>
    <xf numFmtId="0" fontId="0" fillId="6" borderId="3" xfId="0" applyFill="1" applyBorder="1" applyProtection="1">
      <protection locked="0"/>
    </xf>
    <xf numFmtId="44" fontId="0" fillId="6" borderId="3" xfId="1" applyFont="1" applyFill="1" applyBorder="1" applyProtection="1">
      <protection locked="0"/>
    </xf>
    <xf numFmtId="44" fontId="0" fillId="6" borderId="3" xfId="1" applyFont="1" applyFill="1" applyBorder="1" applyProtection="1"/>
    <xf numFmtId="0" fontId="0" fillId="6" borderId="4" xfId="0" applyFill="1" applyBorder="1" applyProtection="1">
      <protection locked="0"/>
    </xf>
    <xf numFmtId="44" fontId="0" fillId="6" borderId="4" xfId="1" applyFont="1" applyFill="1" applyBorder="1" applyProtection="1">
      <protection locked="0"/>
    </xf>
    <xf numFmtId="44" fontId="0" fillId="6" borderId="4" xfId="1" applyFont="1" applyFill="1" applyBorder="1" applyProtection="1"/>
    <xf numFmtId="0" fontId="0" fillId="8" borderId="5" xfId="0" applyFill="1" applyBorder="1" applyAlignment="1" applyProtection="1">
      <alignment horizontal="center"/>
    </xf>
    <xf numFmtId="0" fontId="0" fillId="6" borderId="6" xfId="0" applyFill="1" applyBorder="1" applyProtection="1">
      <protection locked="0"/>
    </xf>
    <xf numFmtId="44" fontId="0" fillId="6" borderId="6" xfId="1" applyFont="1" applyFill="1" applyBorder="1" applyProtection="1">
      <protection locked="0"/>
    </xf>
    <xf numFmtId="44" fontId="0" fillId="6" borderId="6" xfId="1" applyFont="1" applyFill="1" applyBorder="1" applyProtection="1"/>
    <xf numFmtId="0" fontId="0" fillId="8" borderId="4" xfId="0" applyFill="1" applyBorder="1" applyAlignment="1" applyProtection="1">
      <alignment horizontal="center"/>
    </xf>
    <xf numFmtId="0" fontId="0" fillId="6" borderId="7" xfId="0" applyFill="1" applyBorder="1" applyProtection="1"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alignment horizontal="center"/>
      <protection locked="0"/>
    </xf>
    <xf numFmtId="9" fontId="3" fillId="7" borderId="2" xfId="2" applyFont="1" applyFill="1" applyBorder="1" applyAlignment="1" applyProtection="1">
      <alignment horizontal="center"/>
      <protection locked="0"/>
    </xf>
    <xf numFmtId="9" fontId="3" fillId="7" borderId="1" xfId="2" applyFont="1" applyFill="1" applyBorder="1" applyAlignment="1" applyProtection="1">
      <alignment horizontal="center"/>
      <protection locked="0"/>
    </xf>
    <xf numFmtId="9" fontId="4" fillId="7" borderId="1" xfId="2" applyFont="1" applyFill="1" applyBorder="1" applyAlignment="1" applyProtection="1">
      <alignment horizontal="center"/>
      <protection locked="0"/>
    </xf>
    <xf numFmtId="9" fontId="5" fillId="7" borderId="1" xfId="2" applyFont="1" applyFill="1" applyBorder="1" applyAlignment="1" applyProtection="1">
      <alignment horizontal="center"/>
      <protection locked="0"/>
    </xf>
    <xf numFmtId="44" fontId="2" fillId="7" borderId="2" xfId="0" applyNumberFormat="1" applyFont="1" applyFill="1" applyBorder="1" applyProtection="1">
      <protection locked="0"/>
    </xf>
    <xf numFmtId="44" fontId="2" fillId="7" borderId="1" xfId="0" applyNumberFormat="1" applyFont="1" applyFill="1" applyBorder="1" applyProtection="1">
      <protection locked="0"/>
    </xf>
    <xf numFmtId="14" fontId="0" fillId="5" borderId="1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14" fontId="0" fillId="5" borderId="3" xfId="0" applyNumberFormat="1" applyFill="1" applyBorder="1" applyProtection="1">
      <protection locked="0"/>
    </xf>
    <xf numFmtId="0" fontId="0" fillId="5" borderId="3" xfId="0" applyFill="1" applyBorder="1" applyProtection="1">
      <protection locked="0"/>
    </xf>
    <xf numFmtId="0" fontId="0" fillId="8" borderId="1" xfId="0" applyFill="1" applyBorder="1" applyAlignment="1" applyProtection="1">
      <alignment horizontal="center"/>
      <protection locked="0"/>
    </xf>
    <xf numFmtId="44" fontId="0" fillId="9" borderId="4" xfId="1" applyFont="1" applyFill="1" applyBorder="1" applyProtection="1"/>
    <xf numFmtId="44" fontId="0" fillId="9" borderId="1" xfId="1" applyFont="1" applyFill="1" applyBorder="1" applyProtection="1"/>
    <xf numFmtId="44" fontId="0" fillId="9" borderId="3" xfId="1" applyFont="1" applyFill="1" applyBorder="1" applyProtection="1"/>
    <xf numFmtId="44" fontId="0" fillId="9" borderId="9" xfId="1" applyFont="1" applyFill="1" applyBorder="1" applyProtection="1"/>
    <xf numFmtId="0" fontId="0" fillId="8" borderId="3" xfId="0" applyFill="1" applyBorder="1" applyAlignment="1" applyProtection="1">
      <alignment horizontal="center"/>
      <protection locked="0"/>
    </xf>
    <xf numFmtId="0" fontId="0" fillId="8" borderId="3" xfId="0" applyFill="1" applyBorder="1" applyProtection="1">
      <protection locked="0"/>
    </xf>
    <xf numFmtId="44" fontId="0" fillId="8" borderId="3" xfId="1" applyFont="1" applyFill="1" applyBorder="1" applyProtection="1">
      <protection locked="0"/>
    </xf>
    <xf numFmtId="44" fontId="0" fillId="8" borderId="3" xfId="1" applyFont="1" applyFill="1" applyBorder="1" applyProtection="1"/>
    <xf numFmtId="14" fontId="0" fillId="8" borderId="3" xfId="0" applyNumberFormat="1" applyFill="1" applyBorder="1" applyProtection="1">
      <protection locked="0"/>
    </xf>
    <xf numFmtId="14" fontId="2" fillId="9" borderId="1" xfId="0" applyNumberFormat="1" applyFont="1" applyFill="1" applyBorder="1" applyAlignment="1" applyProtection="1">
      <alignment horizontal="center"/>
    </xf>
    <xf numFmtId="0" fontId="2" fillId="9" borderId="1" xfId="0" applyFont="1" applyFill="1" applyBorder="1" applyAlignment="1" applyProtection="1">
      <alignment horizontal="center"/>
    </xf>
    <xf numFmtId="0" fontId="0" fillId="9" borderId="4" xfId="0" applyFill="1" applyBorder="1" applyProtection="1"/>
    <xf numFmtId="0" fontId="0" fillId="9" borderId="1" xfId="0" applyFill="1" applyBorder="1" applyProtection="1"/>
    <xf numFmtId="0" fontId="0" fillId="9" borderId="3" xfId="0" applyFill="1" applyBorder="1" applyProtection="1"/>
    <xf numFmtId="0" fontId="0" fillId="9" borderId="8" xfId="0" applyFill="1" applyBorder="1" applyProtection="1"/>
    <xf numFmtId="0" fontId="0" fillId="9" borderId="6" xfId="0" applyFill="1" applyBorder="1" applyProtection="1"/>
    <xf numFmtId="44" fontId="0" fillId="9" borderId="6" xfId="1" applyFont="1" applyFill="1" applyBorder="1" applyProtection="1"/>
    <xf numFmtId="0" fontId="2" fillId="0" borderId="4" xfId="0" applyFont="1" applyBorder="1" applyAlignment="1" applyProtection="1">
      <alignment horizontal="center"/>
      <protection locked="0"/>
    </xf>
    <xf numFmtId="0" fontId="0" fillId="2" borderId="10" xfId="0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0" fillId="2" borderId="1" xfId="0" applyFill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workbookViewId="0">
      <selection activeCell="F29" sqref="F29"/>
    </sheetView>
  </sheetViews>
  <sheetFormatPr defaultRowHeight="15" x14ac:dyDescent="0.25"/>
  <cols>
    <col min="2" max="2" width="38.42578125" customWidth="1"/>
    <col min="3" max="3" width="9.42578125" customWidth="1"/>
    <col min="4" max="4" width="11.42578125" customWidth="1"/>
    <col min="5" max="5" width="14" customWidth="1"/>
    <col min="6" max="6" width="20.7109375" customWidth="1"/>
    <col min="7" max="7" width="14.28515625" customWidth="1"/>
    <col min="8" max="8" width="14.140625" customWidth="1"/>
    <col min="9" max="9" width="13.42578125" customWidth="1"/>
    <col min="10" max="10" width="12.5703125" customWidth="1"/>
    <col min="11" max="11" width="14.42578125" customWidth="1"/>
  </cols>
  <sheetData>
    <row r="1" spans="1:11" ht="15.75" thickBot="1" x14ac:dyDescent="0.3">
      <c r="A1" s="30" t="s">
        <v>11</v>
      </c>
      <c r="B1" s="67" t="s">
        <v>23</v>
      </c>
      <c r="C1" s="68" t="s">
        <v>22</v>
      </c>
      <c r="D1" s="69"/>
    </row>
    <row r="2" spans="1:11" x14ac:dyDescent="0.25">
      <c r="A2" s="31" t="s">
        <v>9</v>
      </c>
      <c r="B2" s="66" t="s">
        <v>5</v>
      </c>
      <c r="C2" s="31" t="s">
        <v>2</v>
      </c>
      <c r="D2" s="31" t="s">
        <v>6</v>
      </c>
      <c r="E2" s="31" t="s">
        <v>7</v>
      </c>
      <c r="F2" s="32" t="s">
        <v>12</v>
      </c>
      <c r="G2" s="32" t="s">
        <v>13</v>
      </c>
      <c r="H2" s="32" t="s">
        <v>14</v>
      </c>
      <c r="I2" s="32" t="s">
        <v>15</v>
      </c>
      <c r="J2" s="32" t="s">
        <v>16</v>
      </c>
      <c r="K2" s="32" t="s">
        <v>17</v>
      </c>
    </row>
    <row r="3" spans="1:11" x14ac:dyDescent="0.25">
      <c r="A3" s="33" t="s">
        <v>0</v>
      </c>
      <c r="B3" s="4" t="s">
        <v>24</v>
      </c>
      <c r="C3" s="4">
        <v>111.33</v>
      </c>
      <c r="D3" s="5">
        <v>11</v>
      </c>
      <c r="E3" s="6">
        <f>SUM(C3*D3)</f>
        <v>1224.6299999999999</v>
      </c>
      <c r="F3" s="44">
        <v>42633</v>
      </c>
      <c r="G3" s="45" t="s">
        <v>38</v>
      </c>
      <c r="H3" s="45">
        <v>1489746</v>
      </c>
      <c r="I3" s="44">
        <v>42644</v>
      </c>
      <c r="J3" s="45" t="s">
        <v>39</v>
      </c>
      <c r="K3" s="44"/>
    </row>
    <row r="4" spans="1:11" x14ac:dyDescent="0.25">
      <c r="A4" s="33" t="s">
        <v>0</v>
      </c>
      <c r="B4" s="4" t="s">
        <v>25</v>
      </c>
      <c r="C4" s="4">
        <v>111.33</v>
      </c>
      <c r="D4" s="5">
        <v>0.5</v>
      </c>
      <c r="E4" s="6">
        <f t="shared" ref="E4:E37" si="0">SUM(C4*D4)</f>
        <v>55.664999999999999</v>
      </c>
      <c r="F4" s="44"/>
      <c r="G4" s="45"/>
      <c r="H4" s="45"/>
      <c r="I4" s="44"/>
      <c r="J4" s="45"/>
      <c r="K4" s="44"/>
    </row>
    <row r="5" spans="1:11" x14ac:dyDescent="0.25">
      <c r="A5" s="33" t="s">
        <v>0</v>
      </c>
      <c r="B5" s="4" t="s">
        <v>26</v>
      </c>
      <c r="C5" s="4">
        <v>111.33</v>
      </c>
      <c r="D5" s="5">
        <v>2.5</v>
      </c>
      <c r="E5" s="6">
        <f t="shared" si="0"/>
        <v>278.32499999999999</v>
      </c>
      <c r="F5" s="44"/>
      <c r="G5" s="45"/>
      <c r="H5" s="45"/>
      <c r="I5" s="44"/>
      <c r="J5" s="45"/>
      <c r="K5" s="44"/>
    </row>
    <row r="6" spans="1:11" x14ac:dyDescent="0.25">
      <c r="A6" s="33" t="s">
        <v>0</v>
      </c>
      <c r="B6" s="4" t="s">
        <v>27</v>
      </c>
      <c r="C6" s="4">
        <v>2</v>
      </c>
      <c r="D6" s="5">
        <v>10</v>
      </c>
      <c r="E6" s="6">
        <f t="shared" si="0"/>
        <v>20</v>
      </c>
      <c r="F6" s="44"/>
      <c r="G6" s="45"/>
      <c r="H6" s="45"/>
      <c r="I6" s="44"/>
      <c r="J6" s="45"/>
      <c r="K6" s="44"/>
    </row>
    <row r="7" spans="1:11" x14ac:dyDescent="0.25">
      <c r="A7" s="33" t="s">
        <v>0</v>
      </c>
      <c r="B7" s="4" t="s">
        <v>28</v>
      </c>
      <c r="C7" s="4">
        <v>4</v>
      </c>
      <c r="D7" s="5">
        <v>18</v>
      </c>
      <c r="E7" s="6">
        <f t="shared" si="0"/>
        <v>72</v>
      </c>
      <c r="F7" s="44"/>
      <c r="G7" s="45"/>
      <c r="H7" s="45"/>
      <c r="I7" s="44"/>
      <c r="J7" s="45"/>
      <c r="K7" s="44"/>
    </row>
    <row r="8" spans="1:11" x14ac:dyDescent="0.25">
      <c r="A8" s="33" t="s">
        <v>0</v>
      </c>
      <c r="B8" s="4" t="s">
        <v>33</v>
      </c>
      <c r="C8" s="4">
        <v>442</v>
      </c>
      <c r="D8" s="5">
        <v>3.39</v>
      </c>
      <c r="E8" s="6">
        <f t="shared" si="0"/>
        <v>1498.38</v>
      </c>
      <c r="F8" s="44"/>
      <c r="G8" s="45"/>
      <c r="H8" s="45"/>
      <c r="I8" s="44"/>
      <c r="J8" s="45"/>
      <c r="K8" s="44"/>
    </row>
    <row r="9" spans="1:11" x14ac:dyDescent="0.25">
      <c r="A9" s="33" t="s">
        <v>0</v>
      </c>
      <c r="B9" s="4" t="s">
        <v>34</v>
      </c>
      <c r="C9" s="4">
        <v>6</v>
      </c>
      <c r="D9" s="5">
        <v>26</v>
      </c>
      <c r="E9" s="6">
        <f t="shared" si="0"/>
        <v>156</v>
      </c>
      <c r="F9" s="44"/>
      <c r="G9" s="45"/>
      <c r="H9" s="45"/>
      <c r="I9" s="44"/>
      <c r="J9" s="45"/>
      <c r="K9" s="44"/>
    </row>
    <row r="10" spans="1:11" x14ac:dyDescent="0.25">
      <c r="A10" s="33" t="s">
        <v>0</v>
      </c>
      <c r="B10" s="4" t="s">
        <v>25</v>
      </c>
      <c r="C10" s="4">
        <v>1</v>
      </c>
      <c r="D10" s="5">
        <v>100</v>
      </c>
      <c r="E10" s="6">
        <f t="shared" si="0"/>
        <v>100</v>
      </c>
      <c r="F10" s="44"/>
      <c r="G10" s="45"/>
      <c r="H10" s="45"/>
      <c r="I10" s="44"/>
      <c r="J10" s="45"/>
      <c r="K10" s="44"/>
    </row>
    <row r="11" spans="1:11" x14ac:dyDescent="0.25">
      <c r="A11" s="33" t="s">
        <v>0</v>
      </c>
      <c r="B11" s="4"/>
      <c r="C11" s="4"/>
      <c r="D11" s="5"/>
      <c r="E11" s="6">
        <f t="shared" si="0"/>
        <v>0</v>
      </c>
      <c r="F11" s="44"/>
      <c r="G11" s="45"/>
      <c r="H11" s="45"/>
      <c r="I11" s="44"/>
      <c r="J11" s="45"/>
      <c r="K11" s="44"/>
    </row>
    <row r="12" spans="1:11" x14ac:dyDescent="0.25">
      <c r="A12" s="33" t="s">
        <v>0</v>
      </c>
      <c r="B12" s="4"/>
      <c r="C12" s="4"/>
      <c r="D12" s="5"/>
      <c r="E12" s="6">
        <f t="shared" si="0"/>
        <v>0</v>
      </c>
      <c r="F12" s="44"/>
      <c r="G12" s="45"/>
      <c r="H12" s="45"/>
      <c r="I12" s="44"/>
      <c r="J12" s="45"/>
      <c r="K12" s="44"/>
    </row>
    <row r="13" spans="1:11" x14ac:dyDescent="0.25">
      <c r="A13" s="33" t="s">
        <v>0</v>
      </c>
      <c r="B13" s="4"/>
      <c r="C13" s="4"/>
      <c r="D13" s="5"/>
      <c r="E13" s="6">
        <f t="shared" si="0"/>
        <v>0</v>
      </c>
      <c r="F13" s="44"/>
      <c r="G13" s="45"/>
      <c r="H13" s="45"/>
      <c r="I13" s="44"/>
      <c r="J13" s="45"/>
      <c r="K13" s="44"/>
    </row>
    <row r="14" spans="1:11" x14ac:dyDescent="0.25">
      <c r="A14" s="33" t="s">
        <v>0</v>
      </c>
      <c r="B14" s="4"/>
      <c r="C14" s="4"/>
      <c r="D14" s="5"/>
      <c r="E14" s="6">
        <f t="shared" si="0"/>
        <v>0</v>
      </c>
      <c r="F14" s="44"/>
      <c r="G14" s="45"/>
      <c r="H14" s="45"/>
      <c r="I14" s="44"/>
      <c r="J14" s="45"/>
      <c r="K14" s="44"/>
    </row>
    <row r="15" spans="1:11" x14ac:dyDescent="0.25">
      <c r="A15" s="33" t="s">
        <v>0</v>
      </c>
      <c r="B15" s="4"/>
      <c r="C15" s="4"/>
      <c r="D15" s="5"/>
      <c r="E15" s="6">
        <f t="shared" si="0"/>
        <v>0</v>
      </c>
      <c r="F15" s="44"/>
      <c r="G15" s="45"/>
      <c r="H15" s="45"/>
      <c r="I15" s="44"/>
      <c r="J15" s="45"/>
      <c r="K15" s="44"/>
    </row>
    <row r="16" spans="1:11" x14ac:dyDescent="0.25">
      <c r="A16" s="33" t="s">
        <v>0</v>
      </c>
      <c r="B16" s="4"/>
      <c r="C16" s="4"/>
      <c r="D16" s="5"/>
      <c r="E16" s="6">
        <f t="shared" si="0"/>
        <v>0</v>
      </c>
      <c r="F16" s="44"/>
      <c r="G16" s="45"/>
      <c r="H16" s="45"/>
      <c r="I16" s="44"/>
      <c r="J16" s="45"/>
      <c r="K16" s="44"/>
    </row>
    <row r="17" spans="1:11" x14ac:dyDescent="0.25">
      <c r="A17" s="33" t="s">
        <v>0</v>
      </c>
      <c r="B17" s="4"/>
      <c r="C17" s="4"/>
      <c r="D17" s="5"/>
      <c r="E17" s="6">
        <f t="shared" si="0"/>
        <v>0</v>
      </c>
      <c r="F17" s="44"/>
      <c r="G17" s="45"/>
      <c r="H17" s="45"/>
      <c r="I17" s="44"/>
      <c r="J17" s="45"/>
      <c r="K17" s="44"/>
    </row>
    <row r="18" spans="1:11" x14ac:dyDescent="0.25">
      <c r="A18" s="33" t="s">
        <v>0</v>
      </c>
      <c r="B18" s="4"/>
      <c r="C18" s="4"/>
      <c r="D18" s="5"/>
      <c r="E18" s="6">
        <f t="shared" si="0"/>
        <v>0</v>
      </c>
      <c r="F18" s="44"/>
      <c r="G18" s="45"/>
      <c r="H18" s="45"/>
      <c r="I18" s="44"/>
      <c r="J18" s="45"/>
      <c r="K18" s="44"/>
    </row>
    <row r="19" spans="1:11" x14ac:dyDescent="0.25">
      <c r="A19" s="33" t="s">
        <v>0</v>
      </c>
      <c r="B19" s="4"/>
      <c r="C19" s="4"/>
      <c r="D19" s="5"/>
      <c r="E19" s="6">
        <f t="shared" si="0"/>
        <v>0</v>
      </c>
      <c r="F19" s="44"/>
      <c r="G19" s="45"/>
      <c r="H19" s="45"/>
      <c r="I19" s="44"/>
      <c r="J19" s="45"/>
      <c r="K19" s="44"/>
    </row>
    <row r="20" spans="1:11" x14ac:dyDescent="0.25">
      <c r="A20" s="34" t="s">
        <v>0</v>
      </c>
      <c r="B20" s="18"/>
      <c r="C20" s="18"/>
      <c r="D20" s="19"/>
      <c r="E20" s="20">
        <f t="shared" si="0"/>
        <v>0</v>
      </c>
      <c r="F20" s="46"/>
      <c r="G20" s="47"/>
      <c r="H20" s="47"/>
      <c r="I20" s="46"/>
      <c r="J20" s="47"/>
      <c r="K20" s="46"/>
    </row>
    <row r="21" spans="1:11" x14ac:dyDescent="0.25">
      <c r="A21" s="53"/>
      <c r="B21" s="54"/>
      <c r="C21" s="54"/>
      <c r="D21" s="55"/>
      <c r="E21" s="56"/>
      <c r="F21" s="57"/>
      <c r="G21" s="54"/>
      <c r="H21" s="54"/>
      <c r="I21" s="57"/>
      <c r="J21" s="54"/>
      <c r="K21" s="57"/>
    </row>
    <row r="22" spans="1:11" x14ac:dyDescent="0.25">
      <c r="A22" s="48"/>
      <c r="B22" s="4"/>
      <c r="C22" s="4"/>
      <c r="D22" s="5"/>
      <c r="E22" s="6"/>
      <c r="F22" s="58" t="s">
        <v>3</v>
      </c>
      <c r="G22" s="59" t="s">
        <v>19</v>
      </c>
      <c r="H22" s="59" t="s">
        <v>20</v>
      </c>
      <c r="I22" s="59" t="s">
        <v>21</v>
      </c>
      <c r="J22" s="17"/>
      <c r="K22" s="16"/>
    </row>
    <row r="23" spans="1:11" x14ac:dyDescent="0.25">
      <c r="A23" s="35" t="s">
        <v>1</v>
      </c>
      <c r="B23" s="21" t="s">
        <v>29</v>
      </c>
      <c r="C23" s="21">
        <v>111.33</v>
      </c>
      <c r="D23" s="22">
        <v>4</v>
      </c>
      <c r="E23" s="23">
        <f t="shared" si="0"/>
        <v>445.32</v>
      </c>
      <c r="F23" s="60" t="str">
        <f>B23</f>
        <v>INSTALL CARPET</v>
      </c>
      <c r="G23" s="60">
        <f>C23</f>
        <v>111.33</v>
      </c>
      <c r="H23" s="49">
        <f>D23</f>
        <v>4</v>
      </c>
      <c r="I23" s="49">
        <f>E23</f>
        <v>445.32</v>
      </c>
      <c r="J23" s="3"/>
      <c r="K23" s="3"/>
    </row>
    <row r="24" spans="1:11" x14ac:dyDescent="0.25">
      <c r="A24" s="36" t="s">
        <v>1</v>
      </c>
      <c r="B24" s="4" t="s">
        <v>30</v>
      </c>
      <c r="C24" s="4">
        <v>111.33</v>
      </c>
      <c r="D24" s="5">
        <v>1</v>
      </c>
      <c r="E24" s="6">
        <f t="shared" si="0"/>
        <v>111.33</v>
      </c>
      <c r="F24" s="61" t="str">
        <f t="shared" ref="F24:F29" si="1">B24</f>
        <v>REMOVAL CARPET S&amp;P</v>
      </c>
      <c r="G24" s="61">
        <f>C24</f>
        <v>111.33</v>
      </c>
      <c r="H24" s="50">
        <f t="shared" ref="H24:H37" si="2">D24</f>
        <v>1</v>
      </c>
      <c r="I24" s="50">
        <f t="shared" ref="I24:I37" si="3">E24</f>
        <v>111.33</v>
      </c>
      <c r="J24" s="3"/>
      <c r="K24" s="3"/>
    </row>
    <row r="25" spans="1:11" x14ac:dyDescent="0.25">
      <c r="A25" s="36" t="s">
        <v>1</v>
      </c>
      <c r="B25" s="4" t="s">
        <v>31</v>
      </c>
      <c r="C25" s="4">
        <v>3</v>
      </c>
      <c r="D25" s="5">
        <v>50</v>
      </c>
      <c r="E25" s="6">
        <f t="shared" si="0"/>
        <v>150</v>
      </c>
      <c r="F25" s="61" t="str">
        <f t="shared" si="1"/>
        <v>FURNITURE</v>
      </c>
      <c r="G25" s="61">
        <f t="shared" ref="G25:G29" si="4">C25</f>
        <v>3</v>
      </c>
      <c r="H25" s="50">
        <f t="shared" si="2"/>
        <v>50</v>
      </c>
      <c r="I25" s="50">
        <f t="shared" si="3"/>
        <v>150</v>
      </c>
      <c r="J25" s="3"/>
      <c r="K25" s="3"/>
    </row>
    <row r="26" spans="1:11" x14ac:dyDescent="0.25">
      <c r="A26" s="36" t="s">
        <v>1</v>
      </c>
      <c r="B26" s="4" t="s">
        <v>32</v>
      </c>
      <c r="C26" s="4">
        <v>13</v>
      </c>
      <c r="D26" s="5">
        <v>7.5</v>
      </c>
      <c r="E26" s="6">
        <f t="shared" si="0"/>
        <v>97.5</v>
      </c>
      <c r="F26" s="61" t="str">
        <f t="shared" si="1"/>
        <v>STEPS CAPPED</v>
      </c>
      <c r="G26" s="61">
        <f t="shared" si="4"/>
        <v>13</v>
      </c>
      <c r="H26" s="50">
        <f t="shared" si="2"/>
        <v>7.5</v>
      </c>
      <c r="I26" s="50">
        <f t="shared" si="3"/>
        <v>97.5</v>
      </c>
      <c r="J26" s="3"/>
      <c r="K26" s="3"/>
    </row>
    <row r="27" spans="1:11" x14ac:dyDescent="0.25">
      <c r="A27" s="36" t="s">
        <v>1</v>
      </c>
      <c r="B27" s="4" t="s">
        <v>35</v>
      </c>
      <c r="C27" s="4">
        <v>442</v>
      </c>
      <c r="D27" s="5">
        <v>1.5</v>
      </c>
      <c r="E27" s="6">
        <f t="shared" si="0"/>
        <v>663</v>
      </c>
      <c r="F27" s="61" t="str">
        <f t="shared" si="1"/>
        <v>INSTALL LVP</v>
      </c>
      <c r="G27" s="61">
        <f t="shared" si="4"/>
        <v>442</v>
      </c>
      <c r="H27" s="50">
        <f t="shared" si="2"/>
        <v>1.5</v>
      </c>
      <c r="I27" s="50">
        <f t="shared" si="3"/>
        <v>663</v>
      </c>
      <c r="J27" s="3"/>
      <c r="K27" s="3"/>
    </row>
    <row r="28" spans="1:11" x14ac:dyDescent="0.25">
      <c r="A28" s="36" t="s">
        <v>1</v>
      </c>
      <c r="B28" s="4" t="s">
        <v>36</v>
      </c>
      <c r="C28" s="4">
        <v>4</v>
      </c>
      <c r="D28" s="5">
        <v>15</v>
      </c>
      <c r="E28" s="6">
        <f t="shared" si="0"/>
        <v>60</v>
      </c>
      <c r="F28" s="61" t="str">
        <f t="shared" si="1"/>
        <v>REMOVE APPLIANCES</v>
      </c>
      <c r="G28" s="61">
        <f t="shared" si="4"/>
        <v>4</v>
      </c>
      <c r="H28" s="50">
        <f t="shared" si="2"/>
        <v>15</v>
      </c>
      <c r="I28" s="50">
        <f t="shared" si="3"/>
        <v>60</v>
      </c>
      <c r="J28" s="3"/>
      <c r="K28" s="3"/>
    </row>
    <row r="29" spans="1:11" x14ac:dyDescent="0.25">
      <c r="A29" s="36" t="s">
        <v>1</v>
      </c>
      <c r="B29" s="4" t="s">
        <v>37</v>
      </c>
      <c r="C29" s="4">
        <v>1</v>
      </c>
      <c r="D29" s="5">
        <v>65</v>
      </c>
      <c r="E29" s="6">
        <f t="shared" si="0"/>
        <v>65</v>
      </c>
      <c r="F29" s="61" t="str">
        <f t="shared" si="1"/>
        <v>PULL RESEAL COMMODE</v>
      </c>
      <c r="G29" s="61">
        <f t="shared" si="4"/>
        <v>1</v>
      </c>
      <c r="H29" s="50">
        <f t="shared" si="2"/>
        <v>65</v>
      </c>
      <c r="I29" s="50">
        <f t="shared" si="3"/>
        <v>65</v>
      </c>
      <c r="J29" s="3"/>
      <c r="K29" s="3"/>
    </row>
    <row r="30" spans="1:11" x14ac:dyDescent="0.25">
      <c r="A30" s="36" t="s">
        <v>1</v>
      </c>
      <c r="B30" s="4"/>
      <c r="C30" s="4"/>
      <c r="D30" s="5"/>
      <c r="E30" s="6">
        <f t="shared" si="0"/>
        <v>0</v>
      </c>
      <c r="F30" s="61"/>
      <c r="G30" s="61"/>
      <c r="H30" s="50">
        <f t="shared" si="2"/>
        <v>0</v>
      </c>
      <c r="I30" s="50">
        <f t="shared" si="3"/>
        <v>0</v>
      </c>
      <c r="J30" s="3"/>
      <c r="K30" s="3"/>
    </row>
    <row r="31" spans="1:11" x14ac:dyDescent="0.25">
      <c r="A31" s="36" t="s">
        <v>1</v>
      </c>
      <c r="B31" s="4"/>
      <c r="C31" s="4"/>
      <c r="D31" s="5"/>
      <c r="E31" s="6">
        <f t="shared" si="0"/>
        <v>0</v>
      </c>
      <c r="F31" s="61"/>
      <c r="G31" s="61"/>
      <c r="H31" s="50">
        <f t="shared" si="2"/>
        <v>0</v>
      </c>
      <c r="I31" s="50">
        <f t="shared" si="3"/>
        <v>0</v>
      </c>
      <c r="J31" s="3"/>
      <c r="K31" s="3"/>
    </row>
    <row r="32" spans="1:11" x14ac:dyDescent="0.25">
      <c r="A32" s="36" t="s">
        <v>1</v>
      </c>
      <c r="B32" s="4"/>
      <c r="C32" s="4"/>
      <c r="D32" s="5"/>
      <c r="E32" s="6">
        <f t="shared" si="0"/>
        <v>0</v>
      </c>
      <c r="F32" s="61"/>
      <c r="G32" s="61"/>
      <c r="H32" s="50">
        <f t="shared" si="2"/>
        <v>0</v>
      </c>
      <c r="I32" s="50">
        <f t="shared" si="3"/>
        <v>0</v>
      </c>
      <c r="J32" s="3"/>
      <c r="K32" s="3"/>
    </row>
    <row r="33" spans="1:11" x14ac:dyDescent="0.25">
      <c r="A33" s="36" t="s">
        <v>1</v>
      </c>
      <c r="B33" s="4"/>
      <c r="C33" s="4"/>
      <c r="D33" s="5"/>
      <c r="E33" s="6">
        <f>SUM(C33*D33)</f>
        <v>0</v>
      </c>
      <c r="F33" s="61"/>
      <c r="G33" s="61"/>
      <c r="H33" s="50">
        <f t="shared" si="2"/>
        <v>0</v>
      </c>
      <c r="I33" s="50">
        <f t="shared" si="3"/>
        <v>0</v>
      </c>
      <c r="J33" s="3"/>
      <c r="K33" s="3"/>
    </row>
    <row r="34" spans="1:11" x14ac:dyDescent="0.25">
      <c r="A34" s="36" t="s">
        <v>1</v>
      </c>
      <c r="B34" s="4"/>
      <c r="C34" s="4"/>
      <c r="D34" s="5"/>
      <c r="E34" s="6">
        <f t="shared" si="0"/>
        <v>0</v>
      </c>
      <c r="F34" s="61"/>
      <c r="G34" s="61"/>
      <c r="H34" s="50">
        <f t="shared" si="2"/>
        <v>0</v>
      </c>
      <c r="I34" s="50">
        <f t="shared" si="3"/>
        <v>0</v>
      </c>
      <c r="J34" s="3"/>
      <c r="K34" s="3"/>
    </row>
    <row r="35" spans="1:11" x14ac:dyDescent="0.25">
      <c r="A35" s="36" t="s">
        <v>1</v>
      </c>
      <c r="B35" s="4"/>
      <c r="C35" s="4"/>
      <c r="D35" s="5"/>
      <c r="E35" s="6">
        <f t="shared" si="0"/>
        <v>0</v>
      </c>
      <c r="F35" s="61"/>
      <c r="G35" s="61"/>
      <c r="H35" s="50">
        <f t="shared" si="2"/>
        <v>0</v>
      </c>
      <c r="I35" s="50">
        <f t="shared" si="3"/>
        <v>0</v>
      </c>
      <c r="J35" s="3"/>
      <c r="K35" s="3"/>
    </row>
    <row r="36" spans="1:11" x14ac:dyDescent="0.25">
      <c r="A36" s="36" t="s">
        <v>1</v>
      </c>
      <c r="B36" s="4"/>
      <c r="C36" s="4"/>
      <c r="D36" s="5"/>
      <c r="E36" s="6">
        <f t="shared" si="0"/>
        <v>0</v>
      </c>
      <c r="F36" s="61"/>
      <c r="G36" s="61"/>
      <c r="H36" s="50">
        <f t="shared" si="2"/>
        <v>0</v>
      </c>
      <c r="I36" s="50">
        <f t="shared" si="3"/>
        <v>0</v>
      </c>
      <c r="J36" s="3"/>
      <c r="K36" s="3"/>
    </row>
    <row r="37" spans="1:11" ht="15.75" thickBot="1" x14ac:dyDescent="0.3">
      <c r="A37" s="37" t="s">
        <v>1</v>
      </c>
      <c r="B37" s="18"/>
      <c r="C37" s="18"/>
      <c r="D37" s="19"/>
      <c r="E37" s="20">
        <f t="shared" si="0"/>
        <v>0</v>
      </c>
      <c r="F37" s="62"/>
      <c r="G37" s="62"/>
      <c r="H37" s="51">
        <f t="shared" si="2"/>
        <v>0</v>
      </c>
      <c r="I37" s="51">
        <f t="shared" si="3"/>
        <v>0</v>
      </c>
      <c r="J37" s="3"/>
      <c r="K37" s="3"/>
    </row>
    <row r="38" spans="1:11" ht="15.75" thickBot="1" x14ac:dyDescent="0.3">
      <c r="A38" s="24"/>
      <c r="B38" s="25"/>
      <c r="C38" s="25"/>
      <c r="D38" s="26"/>
      <c r="E38" s="27"/>
      <c r="F38" s="63"/>
      <c r="G38" s="64"/>
      <c r="H38" s="65" t="s">
        <v>18</v>
      </c>
      <c r="I38" s="52">
        <f>SUM(I23:I37)</f>
        <v>1592.15</v>
      </c>
      <c r="J38" s="3"/>
      <c r="K38" s="3"/>
    </row>
    <row r="39" spans="1:11" x14ac:dyDescent="0.25">
      <c r="A39" s="28"/>
      <c r="B39" s="21"/>
      <c r="C39" s="21"/>
      <c r="D39" s="22"/>
      <c r="E39" s="23"/>
      <c r="F39" s="29"/>
      <c r="G39" s="21"/>
      <c r="H39" s="22"/>
      <c r="I39" s="23"/>
      <c r="J39" s="3"/>
      <c r="K39" s="3"/>
    </row>
    <row r="40" spans="1:11" ht="15.75" x14ac:dyDescent="0.25">
      <c r="A40" s="2"/>
      <c r="B40" s="7"/>
      <c r="C40" s="7"/>
      <c r="D40" s="8"/>
      <c r="E40" s="6"/>
      <c r="F40" s="38">
        <v>0.3</v>
      </c>
      <c r="G40" s="39">
        <v>0.33</v>
      </c>
      <c r="H40" s="40">
        <v>0.35</v>
      </c>
      <c r="I40" s="40">
        <v>0.4</v>
      </c>
      <c r="J40" s="41">
        <v>0.45</v>
      </c>
      <c r="K40" s="41">
        <v>0.5</v>
      </c>
    </row>
    <row r="41" spans="1:11" x14ac:dyDescent="0.25">
      <c r="A41" s="2"/>
      <c r="B41" s="7"/>
      <c r="C41" s="7"/>
      <c r="D41" s="9" t="s">
        <v>10</v>
      </c>
      <c r="E41" s="10">
        <f>SUM(E3:E37)</f>
        <v>4997.1499999999996</v>
      </c>
      <c r="F41" s="42">
        <f>SUM(E41/0.7)</f>
        <v>7138.7857142857138</v>
      </c>
      <c r="G41" s="43">
        <f>SUM(E41/0.67)</f>
        <v>7458.432835820895</v>
      </c>
      <c r="H41" s="43">
        <f>SUM(E41/0.65)</f>
        <v>7687.9230769230762</v>
      </c>
      <c r="I41" s="43">
        <f>SUM(E41/0.6)</f>
        <v>8328.5833333333339</v>
      </c>
      <c r="J41" s="43">
        <f>SUM(E41/0.55)</f>
        <v>9085.7272727272721</v>
      </c>
      <c r="K41" s="43">
        <f>SUM(E41/0.5)</f>
        <v>9994.2999999999993</v>
      </c>
    </row>
    <row r="42" spans="1:11" x14ac:dyDescent="0.25">
      <c r="A42" s="1"/>
      <c r="B42" s="7"/>
      <c r="C42" s="7"/>
      <c r="D42" s="7"/>
      <c r="E42" s="6"/>
      <c r="F42" s="15"/>
      <c r="G42" s="15"/>
      <c r="H42" s="15"/>
      <c r="I42" s="15"/>
      <c r="J42" s="15"/>
      <c r="K42" s="15"/>
    </row>
    <row r="43" spans="1:11" x14ac:dyDescent="0.25">
      <c r="A43" s="1"/>
      <c r="B43" s="7"/>
      <c r="C43" s="7"/>
      <c r="D43" s="11" t="s">
        <v>4</v>
      </c>
      <c r="E43" s="6">
        <v>5082.09</v>
      </c>
      <c r="F43" s="42">
        <f>SUM(E3:E20)/0.7</f>
        <v>4864.2857142857147</v>
      </c>
      <c r="G43" s="43">
        <f>SUM(E3:E20)/0.67</f>
        <v>5082.0895522388055</v>
      </c>
      <c r="H43" s="43">
        <f>SUM(E3:E20)/0.65</f>
        <v>5238.4615384615381</v>
      </c>
      <c r="I43" s="43">
        <f>SUM(E3:E20)/0.6</f>
        <v>5675</v>
      </c>
      <c r="J43" s="43">
        <f>SUM(E3:E20)/0.55</f>
        <v>6190.9090909090901</v>
      </c>
      <c r="K43" s="43">
        <f>SUM(E3:E20)/0.5</f>
        <v>6810</v>
      </c>
    </row>
    <row r="44" spans="1:11" x14ac:dyDescent="0.25">
      <c r="A44" s="1"/>
      <c r="B44" s="7"/>
      <c r="C44" s="7"/>
      <c r="D44" s="11" t="s">
        <v>3</v>
      </c>
      <c r="E44" s="6">
        <v>2376.34</v>
      </c>
      <c r="F44" s="13">
        <f>SUM(E23:E37)/0.7</f>
        <v>2274.5000000000005</v>
      </c>
      <c r="G44" s="14">
        <f>SUM(E23:E37)/0.67</f>
        <v>2376.3432835820895</v>
      </c>
      <c r="H44" s="14">
        <f>SUM(E23:E37)/0.65</f>
        <v>2449.4615384615386</v>
      </c>
      <c r="I44" s="14">
        <f>SUM(E23:E37)/0.6</f>
        <v>2653.5833333333335</v>
      </c>
      <c r="J44" s="14">
        <f>SUM(E23:E37)/0.55</f>
        <v>2894.8181818181815</v>
      </c>
      <c r="K44" s="14">
        <f>SUM(E23:E37)/0.5</f>
        <v>3184.3</v>
      </c>
    </row>
    <row r="45" spans="1:11" x14ac:dyDescent="0.25">
      <c r="A45" s="1"/>
      <c r="B45" s="7"/>
      <c r="C45" s="12">
        <v>7.0000000000000007E-2</v>
      </c>
      <c r="D45" s="11" t="s">
        <v>8</v>
      </c>
      <c r="E45" s="6">
        <f>SUM(E43*0.07)</f>
        <v>355.74630000000002</v>
      </c>
    </row>
    <row r="46" spans="1:11" x14ac:dyDescent="0.25">
      <c r="A46" s="1"/>
      <c r="B46" s="7"/>
      <c r="C46" s="7"/>
      <c r="D46" s="11" t="s">
        <v>7</v>
      </c>
      <c r="E46" s="5">
        <f>SUM(E43:E45)</f>
        <v>7814.1763000000001</v>
      </c>
    </row>
  </sheetData>
  <sheetProtection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24-7 Scott</dc:creator>
  <cp:lastModifiedBy>24-7 Scott</cp:lastModifiedBy>
  <cp:lastPrinted>2016-09-19T22:18:12Z</cp:lastPrinted>
  <dcterms:created xsi:type="dcterms:W3CDTF">2015-10-05T19:53:52Z</dcterms:created>
  <dcterms:modified xsi:type="dcterms:W3CDTF">2016-09-20T18:50:32Z</dcterms:modified>
</cp:coreProperties>
</file>